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\Desktop\Tim\finance buddy\Vorlagen für Website\"/>
    </mc:Choice>
  </mc:AlternateContent>
  <xr:revisionPtr revIDLastSave="0" documentId="13_ncr:1_{D4F9880B-65F8-4212-B672-F985E1340EAE}" xr6:coauthVersionLast="47" xr6:coauthVersionMax="47" xr10:uidLastSave="{00000000-0000-0000-0000-000000000000}"/>
  <bookViews>
    <workbookView xWindow="-108" yWindow="-108" windowWidth="23256" windowHeight="13896" xr2:uid="{89E2CB3E-935C-4029-947E-C3AF1D126299}"/>
  </bookViews>
  <sheets>
    <sheet name="HH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C6" i="1"/>
  <c r="I5" i="1"/>
  <c r="C4" i="1"/>
  <c r="C12" i="1" l="1"/>
  <c r="C7" i="1"/>
  <c r="C8" i="1" s="1"/>
  <c r="G8" i="1"/>
  <c r="H8" i="1" s="1"/>
  <c r="C5" i="1"/>
  <c r="G9" i="1"/>
  <c r="H9" i="1" s="1"/>
  <c r="G5" i="1"/>
  <c r="H5" i="1" s="1"/>
  <c r="G10" i="1"/>
  <c r="H10" i="1" s="1"/>
  <c r="G6" i="1"/>
  <c r="H6" i="1" s="1"/>
  <c r="G11" i="1"/>
  <c r="H11" i="1" s="1"/>
  <c r="G7" i="1"/>
  <c r="H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tc={12E41976-70CA-45A7-9CEE-49AAEF8F4947}</author>
    <author>tc={5B6C4440-3B75-494D-89B0-2263B9C19E0B}</author>
  </authors>
  <commentList>
    <comment ref="E8" authorId="0" shapeId="0" xr:uid="{12E41976-70CA-45A7-9CEE-49AAEF8F494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*Klamotten
*Deko und Möbel
*Feiern</t>
      </text>
    </comment>
    <comment ref="E10" authorId="1" shapeId="0" xr:uid="{5B6C4440-3B75-494D-89B0-2263B9C19E0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*Geburtstagsgeschenke
*Knöllchen</t>
      </text>
    </comment>
  </commentList>
</comments>
</file>

<file path=xl/sharedStrings.xml><?xml version="1.0" encoding="utf-8"?>
<sst xmlns="http://schemas.openxmlformats.org/spreadsheetml/2006/main" count="37" uniqueCount="27">
  <si>
    <t>Einnahme</t>
  </si>
  <si>
    <t>Deine Einnahmen</t>
  </si>
  <si>
    <t>Soll Ausgaben</t>
  </si>
  <si>
    <t>%</t>
  </si>
  <si>
    <t>Tage</t>
  </si>
  <si>
    <t>Ist Ausgaben</t>
  </si>
  <si>
    <t>Fixkosten</t>
  </si>
  <si>
    <t>Essen</t>
  </si>
  <si>
    <t>Deine geplanten Ausgaben</t>
  </si>
  <si>
    <t>Einkauf</t>
  </si>
  <si>
    <t>Bereits ausgegeben</t>
  </si>
  <si>
    <t>Tanken</t>
  </si>
  <si>
    <t>Noch verfügbar</t>
  </si>
  <si>
    <t>Konsum</t>
  </si>
  <si>
    <t>Luki</t>
  </si>
  <si>
    <t>Sonstiges</t>
  </si>
  <si>
    <t>Dein aktueller Kontostand</t>
  </si>
  <si>
    <t>Sparrate</t>
  </si>
  <si>
    <t>Überschuss/Fehlbetrag 
aus Vormonat</t>
  </si>
  <si>
    <t>Was</t>
  </si>
  <si>
    <t>Euro</t>
  </si>
  <si>
    <t>Wann</t>
  </si>
  <si>
    <t>Kategorie auswählen</t>
  </si>
  <si>
    <t>Gehalt</t>
  </si>
  <si>
    <t>H&amp;M</t>
  </si>
  <si>
    <t>Strom</t>
  </si>
  <si>
    <t>Haushaltsrechnung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</si>
</sst>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color rgb="FF0563C1"/>
      <name val="Calibri"/>
      <family val="2"/>
    </font>
    <font>
      <sz val="11"/>
      <color rgb="FF808080"/>
      <name val="Calibri"/>
      <family val="2"/>
    </font>
    <font>
      <sz val="20"/>
      <color rgb="FF002060"/>
      <name val="Calibri"/>
      <family val="2"/>
    </font>
    <font>
      <sz val="11"/>
      <color rgb="FFFFFFFF"/>
      <name val="Calibri"/>
      <family val="2"/>
    </font>
    <font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1"/>
      <color rgb="FF00B050"/>
      <name val="Calibri"/>
      <family val="2"/>
    </font>
    <font>
      <sz val="11"/>
      <color rgb="FF0D0D0D"/>
      <name val="Calibri"/>
      <family val="2"/>
    </font>
    <font>
      <sz val="11"/>
      <color theme="0" tint="-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8F8F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2" quotePrefix="1" applyFont="1" applyFill="1" applyBorder="1" applyAlignment="1">
      <alignment horizontal="center" vertical="top"/>
    </xf>
    <xf numFmtId="0" fontId="4" fillId="2" borderId="0" xfId="2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4" borderId="4" xfId="0" applyFont="1" applyFill="1" applyBorder="1" applyAlignment="1">
      <alignment horizontal="left" vertical="top"/>
    </xf>
    <xf numFmtId="164" fontId="13" fillId="5" borderId="4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 vertical="top"/>
    </xf>
    <xf numFmtId="9" fontId="13" fillId="6" borderId="4" xfId="1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164" fontId="13" fillId="2" borderId="0" xfId="0" applyNumberFormat="1" applyFont="1" applyFill="1" applyAlignment="1">
      <alignment horizontal="center" vertical="top"/>
    </xf>
    <xf numFmtId="164" fontId="13" fillId="3" borderId="4" xfId="0" applyNumberFormat="1" applyFont="1" applyFill="1" applyBorder="1" applyAlignment="1">
      <alignment horizontal="center" vertical="top"/>
    </xf>
    <xf numFmtId="9" fontId="13" fillId="5" borderId="4" xfId="1" applyFont="1" applyFill="1" applyBorder="1" applyAlignment="1">
      <alignment horizontal="center" vertical="top"/>
    </xf>
    <xf numFmtId="165" fontId="13" fillId="5" borderId="4" xfId="1" applyNumberFormat="1" applyFont="1" applyFill="1" applyBorder="1" applyAlignment="1">
      <alignment horizontal="center" vertical="top"/>
    </xf>
    <xf numFmtId="164" fontId="13" fillId="7" borderId="4" xfId="0" applyNumberFormat="1" applyFont="1" applyFill="1" applyBorder="1" applyAlignment="1">
      <alignment horizontal="center" vertical="top"/>
    </xf>
    <xf numFmtId="164" fontId="15" fillId="2" borderId="0" xfId="0" applyNumberFormat="1" applyFont="1" applyFill="1" applyAlignment="1">
      <alignment horizontal="left" vertical="top"/>
    </xf>
    <xf numFmtId="164" fontId="13" fillId="5" borderId="4" xfId="0" applyNumberFormat="1" applyFont="1" applyFill="1" applyBorder="1" applyAlignment="1">
      <alignment horizontal="center" vertical="center"/>
    </xf>
    <xf numFmtId="164" fontId="13" fillId="7" borderId="4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center" vertical="top"/>
    </xf>
    <xf numFmtId="164" fontId="13" fillId="3" borderId="4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2" fillId="4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3" fillId="8" borderId="3" xfId="0" applyFont="1" applyFill="1" applyBorder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8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</cellXfs>
  <cellStyles count="3">
    <cellStyle name="Link" xfId="2" builtinId="8"/>
    <cellStyle name="Prozent" xfId="1" builtinId="5"/>
    <cellStyle name="Standard" xfId="0" builtinId="0"/>
  </cellStyles>
  <dxfs count="28">
    <dxf>
      <font>
        <color rgb="FF9C0006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C00000"/>
      </font>
      <fill>
        <patternFill>
          <fgColor rgb="FFD9D9D9"/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C00000"/>
      </font>
      <fill>
        <patternFill>
          <fgColor rgb="FFD9D9D9"/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C00000"/>
      </font>
      <fill>
        <patternFill>
          <fgColor rgb="FFD9D9D9"/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C00000"/>
      </font>
      <fill>
        <patternFill>
          <fgColor rgb="FFD9D9D9"/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C00000"/>
      </font>
      <fill>
        <patternFill>
          <fgColor rgb="FFD9D9D9"/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9C0006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9C0006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9C0006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00B050"/>
      </font>
      <fill>
        <patternFill>
          <bgColor rgb="FFD9D9D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</xdr:colOff>
      <xdr:row>4</xdr:row>
      <xdr:rowOff>0</xdr:rowOff>
    </xdr:from>
    <xdr:to>
      <xdr:col>4</xdr:col>
      <xdr:colOff>5080</xdr:colOff>
      <xdr:row>5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41B66849-C664-4C2F-8929-9B7B67820283}"/>
            </a:ext>
          </a:extLst>
        </xdr:cNvPr>
        <xdr:cNvCxnSpPr/>
      </xdr:nvCxnSpPr>
      <xdr:spPr>
        <a:xfrm flipV="1">
          <a:off x="4843780" y="990600"/>
          <a:ext cx="1402080" cy="220980"/>
        </a:xfrm>
        <a:prstGeom prst="line">
          <a:avLst/>
        </a:prstGeom>
        <a:noFill/>
        <a:ln w="6350" cap="flat" cmpd="sng" algn="ctr">
          <a:solidFill>
            <a:sysClr val="window" lastClr="FFFFFF">
              <a:lumMod val="50000"/>
            </a:sysClr>
          </a:solidFill>
          <a:prstDash val="sysDash"/>
          <a:miter lim="800000"/>
        </a:ln>
        <a:effectLst/>
      </xdr:spPr>
    </xdr:cxnSp>
    <xdr:clientData/>
  </xdr:twoCellAnchor>
  <xdr:twoCellAnchor>
    <xdr:from>
      <xdr:col>3</xdr:col>
      <xdr:colOff>0</xdr:colOff>
      <xdr:row>8</xdr:row>
      <xdr:rowOff>5862</xdr:rowOff>
    </xdr:from>
    <xdr:to>
      <xdr:col>4</xdr:col>
      <xdr:colOff>7620</xdr:colOff>
      <xdr:row>10</xdr:row>
      <xdr:rowOff>213360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98BBD69D-A012-4163-8CB2-470913A80772}"/>
            </a:ext>
          </a:extLst>
        </xdr:cNvPr>
        <xdr:cNvCxnSpPr/>
      </xdr:nvCxnSpPr>
      <xdr:spPr>
        <a:xfrm>
          <a:off x="4838700" y="1880382"/>
          <a:ext cx="1409700" cy="649458"/>
        </a:xfrm>
        <a:prstGeom prst="line">
          <a:avLst/>
        </a:prstGeom>
        <a:noFill/>
        <a:ln w="6350" cap="flat" cmpd="sng" algn="ctr">
          <a:solidFill>
            <a:sysClr val="window" lastClr="FFFFFF">
              <a:lumMod val="50000"/>
            </a:sysClr>
          </a:solidFill>
          <a:prstDash val="sysDash"/>
          <a:miter lim="800000"/>
        </a:ln>
        <a:effectLst/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recke, Tim" id="{3C9283A7-1239-43B9-A084-3BAD96761EFD}" userId="S::GereckeT@Colhub.net::8750e80c-a115-4062-bd9c-6b766315d397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0-08-31T06:00:58.66" personId="{3C9283A7-1239-43B9-A084-3BAD96761EFD}" id="{12E41976-70CA-45A7-9CEE-49AAEF8F4947}">
    <text>*Klamotten
*Deko und Möbel
*Feiern</text>
  </threadedComment>
  <threadedComment ref="E10" dT="2020-08-31T06:01:59.35" personId="{3C9283A7-1239-43B9-A084-3BAD96761EFD}" id="{5B6C4440-3B75-494D-89B0-2263B9C19E0B}">
    <text>*Geburtstagsgeschenke
*Knöllchen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17A4-3278-43FC-9630-652A590A593A}">
  <dimension ref="A1:CU20"/>
  <sheetViews>
    <sheetView tabSelected="1" workbookViewId="0">
      <selection activeCell="B2" sqref="B2"/>
    </sheetView>
  </sheetViews>
  <sheetFormatPr baseColWidth="10" defaultColWidth="11.5546875" defaultRowHeight="14.4" x14ac:dyDescent="0.3"/>
  <cols>
    <col min="1" max="1" width="4.6640625" style="1" customWidth="1"/>
    <col min="2" max="2" width="33.5546875" style="49" customWidth="1"/>
    <col min="3" max="3" width="32.33203125" style="50" customWidth="1"/>
    <col min="4" max="4" width="20.44140625" style="49" customWidth="1"/>
    <col min="5" max="5" width="26.5546875" style="52" customWidth="1"/>
    <col min="6" max="6" width="15.33203125" style="40" customWidth="1"/>
    <col min="7" max="7" width="11.44140625" style="40" bestFit="1" customWidth="1"/>
    <col min="8" max="8" width="7.6640625" style="40" customWidth="1"/>
    <col min="9" max="9" width="17.109375" style="1" customWidth="1"/>
    <col min="10" max="10" width="13.6640625" style="1" bestFit="1" customWidth="1"/>
    <col min="11" max="11" width="11.5546875" style="4"/>
    <col min="12" max="13" width="11.5546875" style="1"/>
    <col min="14" max="14" width="16.6640625" style="1" customWidth="1"/>
    <col min="15" max="51" width="11.5546875" style="1"/>
    <col min="52" max="52" width="11.5546875" style="5"/>
    <col min="53" max="89" width="11.5546875" style="6"/>
    <col min="90" max="99" width="11.5546875" style="7"/>
    <col min="100" max="16384" width="11.5546875" style="23"/>
  </cols>
  <sheetData>
    <row r="1" spans="1:99" s="6" customFormat="1" ht="15" customHeight="1" x14ac:dyDescent="0.3">
      <c r="A1" s="1"/>
      <c r="B1" s="1"/>
      <c r="C1" s="1"/>
      <c r="D1" s="1"/>
      <c r="E1" s="2"/>
      <c r="F1" s="1"/>
      <c r="G1" s="1"/>
      <c r="H1" s="1"/>
      <c r="I1" s="1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5"/>
      <c r="CL1" s="7"/>
      <c r="CM1" s="7"/>
      <c r="CN1" s="7"/>
      <c r="CO1" s="7"/>
      <c r="CP1" s="7"/>
      <c r="CQ1" s="7"/>
      <c r="CR1" s="7"/>
      <c r="CS1" s="7"/>
      <c r="CT1" s="7"/>
      <c r="CU1" s="7"/>
    </row>
    <row r="2" spans="1:99" s="13" customFormat="1" ht="28.2" customHeight="1" x14ac:dyDescent="0.3">
      <c r="A2" s="8"/>
      <c r="B2" s="9" t="s">
        <v>26</v>
      </c>
      <c r="C2" s="10"/>
      <c r="D2" s="11"/>
      <c r="E2" s="10"/>
      <c r="F2" s="10"/>
      <c r="G2" s="10"/>
      <c r="H2" s="10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12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s="6" customFormat="1" ht="17.399999999999999" customHeight="1" x14ac:dyDescent="0.3">
      <c r="A3" s="1"/>
      <c r="B3" s="14"/>
      <c r="C3" s="15"/>
      <c r="D3" s="16"/>
      <c r="E3" s="1"/>
      <c r="F3" s="17"/>
      <c r="G3" s="17"/>
      <c r="H3" s="17"/>
      <c r="I3" s="1"/>
      <c r="J3" s="1"/>
      <c r="K3" s="53" t="s">
        <v>0</v>
      </c>
      <c r="L3" s="1"/>
      <c r="M3" s="1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5"/>
      <c r="CL3" s="7"/>
      <c r="CM3" s="7"/>
      <c r="CN3" s="7"/>
      <c r="CO3" s="7"/>
      <c r="CP3" s="7"/>
      <c r="CQ3" s="7"/>
      <c r="CR3" s="7"/>
      <c r="CS3" s="7"/>
      <c r="CT3" s="7"/>
      <c r="CU3" s="7"/>
    </row>
    <row r="4" spans="1:99" ht="17.399999999999999" customHeight="1" x14ac:dyDescent="0.3">
      <c r="B4" s="19" t="s">
        <v>1</v>
      </c>
      <c r="C4" s="20">
        <f>SUMIF(E:E,"Einnahme",C:C)</f>
        <v>2000</v>
      </c>
      <c r="D4" s="16"/>
      <c r="E4" s="14"/>
      <c r="F4" s="21" t="s">
        <v>2</v>
      </c>
      <c r="G4" s="22" t="s">
        <v>3</v>
      </c>
      <c r="H4" s="22" t="s">
        <v>4</v>
      </c>
      <c r="I4" s="21" t="s">
        <v>5</v>
      </c>
      <c r="K4" s="53" t="s">
        <v>6</v>
      </c>
      <c r="M4" s="8"/>
    </row>
    <row r="5" spans="1:99" ht="17.399999999999999" customHeight="1" x14ac:dyDescent="0.3">
      <c r="B5" s="24"/>
      <c r="C5" s="25">
        <f>C4-C6</f>
        <v>0</v>
      </c>
      <c r="D5" s="16"/>
      <c r="E5" s="19" t="s">
        <v>6</v>
      </c>
      <c r="F5" s="26">
        <v>1000</v>
      </c>
      <c r="G5" s="27">
        <f t="shared" ref="G5:G11" si="0">IF(AND(F5&lt;&gt;"",$C$4&lt;&gt;""),F5/$C$4,"")</f>
        <v>0.5</v>
      </c>
      <c r="H5" s="28">
        <f t="shared" ref="H5:H11" si="1">G5*20</f>
        <v>10</v>
      </c>
      <c r="I5" s="29">
        <f>SUMIF(E15:E29360,"Fixkosten",C15:C29360)*-1</f>
        <v>70</v>
      </c>
      <c r="J5" s="30"/>
      <c r="K5" s="54" t="s">
        <v>7</v>
      </c>
    </row>
    <row r="6" spans="1:99" ht="17.399999999999999" customHeight="1" x14ac:dyDescent="0.3">
      <c r="B6" s="19" t="s">
        <v>8</v>
      </c>
      <c r="C6" s="31">
        <f>F5+F6+F7+F8+F9+F10+F11</f>
        <v>2000</v>
      </c>
      <c r="D6" s="1"/>
      <c r="E6" s="19" t="s">
        <v>7</v>
      </c>
      <c r="F6" s="26">
        <v>300</v>
      </c>
      <c r="G6" s="27">
        <f t="shared" si="0"/>
        <v>0.15</v>
      </c>
      <c r="H6" s="28">
        <f t="shared" si="1"/>
        <v>3</v>
      </c>
      <c r="I6" s="29">
        <f>(SUMIF(E15:E29360,"Essen",C15:C29360)+SUMIF(E15:E29360,"Einkauf",C15:C29360))*-1</f>
        <v>0</v>
      </c>
      <c r="K6" s="54" t="s">
        <v>9</v>
      </c>
      <c r="M6" s="8"/>
    </row>
    <row r="7" spans="1:99" ht="17.399999999999999" customHeight="1" x14ac:dyDescent="0.3">
      <c r="B7" s="19" t="s">
        <v>10</v>
      </c>
      <c r="C7" s="32">
        <f>I5+I6+I7+I8+I9+I10+I11</f>
        <v>120</v>
      </c>
      <c r="D7" s="16"/>
      <c r="E7" s="19" t="s">
        <v>11</v>
      </c>
      <c r="F7" s="26">
        <v>100</v>
      </c>
      <c r="G7" s="27">
        <f t="shared" si="0"/>
        <v>0.05</v>
      </c>
      <c r="H7" s="28">
        <f t="shared" si="1"/>
        <v>1</v>
      </c>
      <c r="I7" s="29">
        <f>SUMIF(E15:E29360,"Tanken",C15:C29360)*-1</f>
        <v>0</v>
      </c>
      <c r="J7" s="33"/>
      <c r="K7" s="54" t="s">
        <v>11</v>
      </c>
    </row>
    <row r="8" spans="1:99" ht="17.399999999999999" customHeight="1" x14ac:dyDescent="0.3">
      <c r="B8" s="19" t="s">
        <v>12</v>
      </c>
      <c r="C8" s="32">
        <f>C6-C7</f>
        <v>1880</v>
      </c>
      <c r="D8" s="16"/>
      <c r="E8" s="19" t="s">
        <v>13</v>
      </c>
      <c r="F8" s="26">
        <v>150</v>
      </c>
      <c r="G8" s="27">
        <f t="shared" si="0"/>
        <v>7.4999999999999997E-2</v>
      </c>
      <c r="H8" s="28">
        <f t="shared" si="1"/>
        <v>1.5</v>
      </c>
      <c r="I8" s="29">
        <f>SUMIF(E15:E29360,"Konsum",C15:C29360)*-1</f>
        <v>50</v>
      </c>
      <c r="J8" s="33"/>
      <c r="K8" s="54" t="s">
        <v>13</v>
      </c>
      <c r="M8" s="34"/>
    </row>
    <row r="9" spans="1:99" ht="17.399999999999999" customHeight="1" x14ac:dyDescent="0.3">
      <c r="B9" s="24"/>
      <c r="C9" s="35"/>
      <c r="D9" s="16"/>
      <c r="E9" s="19" t="s">
        <v>14</v>
      </c>
      <c r="F9" s="26">
        <v>200</v>
      </c>
      <c r="G9" s="27">
        <f t="shared" si="0"/>
        <v>0.1</v>
      </c>
      <c r="H9" s="28">
        <f t="shared" si="1"/>
        <v>2</v>
      </c>
      <c r="I9" s="29">
        <f>SUMIF(E15:E29360,"Luki",C15:C29360)*-1</f>
        <v>0</v>
      </c>
      <c r="J9" s="33"/>
      <c r="K9" s="54" t="s">
        <v>14</v>
      </c>
      <c r="M9" s="34"/>
    </row>
    <row r="10" spans="1:99" ht="17.399999999999999" customHeight="1" x14ac:dyDescent="0.3">
      <c r="B10" s="24"/>
      <c r="C10" s="35"/>
      <c r="D10" s="16"/>
      <c r="E10" s="19" t="s">
        <v>15</v>
      </c>
      <c r="F10" s="26">
        <v>100</v>
      </c>
      <c r="G10" s="27">
        <f t="shared" si="0"/>
        <v>0.05</v>
      </c>
      <c r="H10" s="28">
        <f t="shared" si="1"/>
        <v>1</v>
      </c>
      <c r="I10" s="29">
        <f>SUMIF(E15:E29360,"Sonstiges",C15:C29360)*-1</f>
        <v>0</v>
      </c>
      <c r="J10" s="33"/>
      <c r="K10" s="54" t="s">
        <v>15</v>
      </c>
      <c r="M10" s="34"/>
    </row>
    <row r="11" spans="1:99" ht="17.399999999999999" customHeight="1" x14ac:dyDescent="0.3">
      <c r="B11" s="19" t="s">
        <v>16</v>
      </c>
      <c r="C11" s="36">
        <v>3000</v>
      </c>
      <c r="D11" s="37"/>
      <c r="E11" s="19" t="s">
        <v>17</v>
      </c>
      <c r="F11" s="26">
        <v>150</v>
      </c>
      <c r="G11" s="27">
        <f t="shared" si="0"/>
        <v>7.4999999999999997E-2</v>
      </c>
      <c r="H11" s="28">
        <f t="shared" si="1"/>
        <v>1.5</v>
      </c>
      <c r="I11" s="26">
        <f>SUMIF(E15:E29360,"Sparrate",C15:C29360)*-1</f>
        <v>0</v>
      </c>
      <c r="K11" s="54" t="s">
        <v>17</v>
      </c>
      <c r="M11" s="34"/>
      <c r="N11" s="38"/>
    </row>
    <row r="12" spans="1:99" s="42" customFormat="1" ht="31.2" x14ac:dyDescent="0.3">
      <c r="A12" s="1"/>
      <c r="B12" s="39" t="s">
        <v>18</v>
      </c>
      <c r="C12" s="32">
        <f>C11-(C4-SUM(I5:I11))</f>
        <v>1120</v>
      </c>
      <c r="D12" s="34"/>
      <c r="E12" s="16"/>
      <c r="F12" s="40"/>
      <c r="G12" s="41"/>
      <c r="H12" s="41"/>
      <c r="I12" s="1"/>
      <c r="J12" s="33"/>
      <c r="K12" s="4"/>
      <c r="L12" s="1"/>
      <c r="M12" s="3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5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</row>
    <row r="13" spans="1:99" s="46" customFormat="1" ht="20.399999999999999" customHeight="1" x14ac:dyDescent="0.3">
      <c r="A13" s="1"/>
      <c r="B13" s="43"/>
      <c r="C13" s="36"/>
      <c r="D13" s="43"/>
      <c r="E13" s="43"/>
      <c r="F13" s="1"/>
      <c r="G13" s="1"/>
      <c r="H13" s="1"/>
      <c r="I13" s="1"/>
      <c r="J13" s="43"/>
      <c r="K13" s="4"/>
      <c r="L13" s="1"/>
      <c r="M13" s="4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44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</row>
    <row r="14" spans="1:99" x14ac:dyDescent="0.3">
      <c r="B14" s="47" t="s">
        <v>19</v>
      </c>
      <c r="C14" s="47" t="s">
        <v>20</v>
      </c>
      <c r="D14" s="47" t="s">
        <v>21</v>
      </c>
      <c r="E14" s="48" t="s">
        <v>22</v>
      </c>
      <c r="F14" s="1"/>
      <c r="G14" s="43"/>
      <c r="H14" s="1"/>
    </row>
    <row r="15" spans="1:99" x14ac:dyDescent="0.3">
      <c r="B15" s="49" t="s">
        <v>23</v>
      </c>
      <c r="C15" s="50">
        <v>2000</v>
      </c>
      <c r="D15" s="51">
        <v>45505</v>
      </c>
      <c r="E15" s="52" t="s">
        <v>0</v>
      </c>
    </row>
    <row r="16" spans="1:99" s="40" customFormat="1" x14ac:dyDescent="0.3">
      <c r="A16" s="1"/>
      <c r="B16" s="49" t="s">
        <v>24</v>
      </c>
      <c r="C16" s="50">
        <v>-50</v>
      </c>
      <c r="D16" s="51">
        <v>45505</v>
      </c>
      <c r="E16" s="52" t="s">
        <v>13</v>
      </c>
      <c r="I16" s="1"/>
      <c r="J16" s="1"/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5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7"/>
      <c r="CM16" s="7"/>
      <c r="CN16" s="7"/>
      <c r="CO16" s="7"/>
      <c r="CP16" s="7"/>
      <c r="CQ16" s="7"/>
      <c r="CR16" s="7"/>
      <c r="CS16" s="7"/>
      <c r="CT16" s="7"/>
      <c r="CU16" s="7"/>
    </row>
    <row r="17" spans="2:5" x14ac:dyDescent="0.3">
      <c r="B17" s="49" t="s">
        <v>25</v>
      </c>
      <c r="C17" s="50">
        <v>-70</v>
      </c>
      <c r="D17" s="51">
        <v>45505</v>
      </c>
      <c r="E17" s="52" t="s">
        <v>6</v>
      </c>
    </row>
    <row r="18" spans="2:5" x14ac:dyDescent="0.3">
      <c r="D18" s="51"/>
    </row>
    <row r="19" spans="2:5" x14ac:dyDescent="0.3">
      <c r="D19" s="51"/>
    </row>
    <row r="20" spans="2:5" x14ac:dyDescent="0.3">
      <c r="D20" s="51"/>
    </row>
  </sheetData>
  <conditionalFormatting sqref="C6">
    <cfRule type="cellIs" dxfId="27" priority="25" operator="greaterThan">
      <formula>$C$4</formula>
    </cfRule>
  </conditionalFormatting>
  <conditionalFormatting sqref="C7">
    <cfRule type="cellIs" dxfId="26" priority="22" operator="equal">
      <formula>$C$6</formula>
    </cfRule>
    <cfRule type="cellIs" dxfId="25" priority="23" operator="lessThan">
      <formula>$C$6</formula>
    </cfRule>
    <cfRule type="cellIs" dxfId="24" priority="24" operator="greaterThan">
      <formula>$C$6</formula>
    </cfRule>
  </conditionalFormatting>
  <conditionalFormatting sqref="C8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C12">
    <cfRule type="cellIs" dxfId="20" priority="1" operator="equal">
      <formula>0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conditionalFormatting sqref="I5">
    <cfRule type="cellIs" dxfId="17" priority="16" operator="equal">
      <formula>$F$5</formula>
    </cfRule>
    <cfRule type="cellIs" dxfId="16" priority="17" operator="lessThan">
      <formula>$F$5</formula>
    </cfRule>
    <cfRule type="cellIs" dxfId="15" priority="18" operator="greaterThan">
      <formula>$F$5</formula>
    </cfRule>
  </conditionalFormatting>
  <conditionalFormatting sqref="I6">
    <cfRule type="cellIs" dxfId="14" priority="13" operator="equal">
      <formula>$F$6</formula>
    </cfRule>
    <cfRule type="cellIs" dxfId="13" priority="14" operator="lessThan">
      <formula>$F$6</formula>
    </cfRule>
    <cfRule type="cellIs" dxfId="12" priority="15" operator="greaterThan">
      <formula>$F$6</formula>
    </cfRule>
  </conditionalFormatting>
  <conditionalFormatting sqref="I7">
    <cfRule type="cellIs" dxfId="11" priority="10" operator="equal">
      <formula>$F$7</formula>
    </cfRule>
    <cfRule type="cellIs" dxfId="10" priority="11" operator="lessThan">
      <formula>$F$7</formula>
    </cfRule>
    <cfRule type="cellIs" dxfId="9" priority="12" operator="greaterThan">
      <formula>$F$7</formula>
    </cfRule>
  </conditionalFormatting>
  <conditionalFormatting sqref="I8:I9">
    <cfRule type="cellIs" dxfId="8" priority="7" operator="equal">
      <formula>$F$9</formula>
    </cfRule>
    <cfRule type="cellIs" dxfId="7" priority="8" operator="lessThan">
      <formula>$F$9</formula>
    </cfRule>
    <cfRule type="cellIs" dxfId="6" priority="9" operator="greaterThan">
      <formula>$F$9</formula>
    </cfRule>
  </conditionalFormatting>
  <conditionalFormatting sqref="I10">
    <cfRule type="cellIs" dxfId="5" priority="4" operator="equal">
      <formula>$F$10</formula>
    </cfRule>
    <cfRule type="cellIs" dxfId="4" priority="5" operator="lessThan">
      <formula>$F$10</formula>
    </cfRule>
    <cfRule type="cellIs" dxfId="3" priority="6" operator="greaterThan">
      <formula>$F$10</formula>
    </cfRule>
  </conditionalFormatting>
  <conditionalFormatting sqref="I11">
    <cfRule type="cellIs" dxfId="2" priority="26" operator="equal">
      <formula>$F$11</formula>
    </cfRule>
    <cfRule type="cellIs" dxfId="1" priority="27" operator="greaterThan">
      <formula>$F$11</formula>
    </cfRule>
    <cfRule type="cellIs" dxfId="0" priority="28" operator="lessThan">
      <formula>$F$11</formula>
    </cfRule>
  </conditionalFormatting>
  <dataValidations count="1">
    <dataValidation type="list" allowBlank="1" showInputMessage="1" showErrorMessage="1" sqref="E15:E1048576" xr:uid="{BBB32243-554D-467D-91AB-2171C17CE0D5}">
      <formula1>$K$3:$K$11</formula1>
    </dataValidation>
  </dataValidation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Gerecke</dc:creator>
  <cp:lastModifiedBy>Tim Gerecke</cp:lastModifiedBy>
  <dcterms:created xsi:type="dcterms:W3CDTF">2024-08-15T10:56:07Z</dcterms:created>
  <dcterms:modified xsi:type="dcterms:W3CDTF">2025-02-15T15:25:17Z</dcterms:modified>
</cp:coreProperties>
</file>